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120" windowWidth="15456" windowHeight="10800"/>
  </bookViews>
  <sheets>
    <sheet name="Foglio1" sheetId="1" r:id="rId1"/>
  </sheets>
  <definedNames>
    <definedName name="start__m">Foglio1!$E$3</definedName>
    <definedName name="stop__m">Foglio1!$F$3</definedName>
  </definedNames>
  <calcPr calcId="125725"/>
</workbook>
</file>

<file path=xl/calcChain.xml><?xml version="1.0" encoding="utf-8"?>
<calcChain xmlns="http://schemas.openxmlformats.org/spreadsheetml/2006/main">
  <c r="E24" i="1"/>
  <c r="D17"/>
  <c r="D18"/>
  <c r="D19"/>
  <c r="D20"/>
  <c r="D16"/>
  <c r="G10"/>
  <c r="I10" s="1"/>
  <c r="E19" s="1"/>
  <c r="H10"/>
  <c r="J10" s="1"/>
  <c r="K10"/>
  <c r="L10"/>
  <c r="G11"/>
  <c r="H11"/>
  <c r="J11" s="1"/>
  <c r="I11"/>
  <c r="E20" s="1"/>
  <c r="K11"/>
  <c r="L11"/>
  <c r="G8"/>
  <c r="I8" s="1"/>
  <c r="E17" s="1"/>
  <c r="H8"/>
  <c r="K8"/>
  <c r="L8"/>
  <c r="G9"/>
  <c r="I9" s="1"/>
  <c r="E18" s="1"/>
  <c r="H9"/>
  <c r="J9" s="1"/>
  <c r="K9"/>
  <c r="L9"/>
  <c r="L7"/>
  <c r="H7"/>
  <c r="G7"/>
  <c r="I7" s="1"/>
  <c r="E16" s="1"/>
  <c r="K7"/>
  <c r="J8" l="1"/>
  <c r="J7"/>
</calcChain>
</file>

<file path=xl/sharedStrings.xml><?xml version="1.0" encoding="utf-8"?>
<sst xmlns="http://schemas.openxmlformats.org/spreadsheetml/2006/main" count="31" uniqueCount="28">
  <si>
    <t>SECONDO PRINCIPIO DELLA DINAMICA</t>
  </si>
  <si>
    <t>tm</t>
  </si>
  <si>
    <t>errore</t>
  </si>
  <si>
    <t>acceler misurata</t>
  </si>
  <si>
    <t>acceler prevista</t>
  </si>
  <si>
    <t>at</t>
  </si>
  <si>
    <t>m1 (kg)</t>
  </si>
  <si>
    <t>m2 (kg)</t>
  </si>
  <si>
    <t>start (m)</t>
  </si>
  <si>
    <t>stop (m)</t>
  </si>
  <si>
    <t>cronometro (sec)</t>
  </si>
  <si>
    <t>errore%  acc prev</t>
  </si>
  <si>
    <t>err% accel misurata</t>
  </si>
  <si>
    <t>g</t>
  </si>
  <si>
    <t>t</t>
  </si>
  <si>
    <t>err massa (kg)</t>
  </si>
  <si>
    <t>err lungh. (m)</t>
  </si>
  <si>
    <t>sec</t>
  </si>
  <si>
    <t>m/sec^2</t>
  </si>
  <si>
    <t>massa (kg)</t>
  </si>
  <si>
    <t>Forza(N)</t>
  </si>
  <si>
    <t>acc (m/sec^2)</t>
  </si>
  <si>
    <t>F</t>
  </si>
  <si>
    <t>elaborazione dati</t>
  </si>
  <si>
    <t>abbiamo trovato 1/M=</t>
  </si>
  <si>
    <t>aspettato 1/M=</t>
  </si>
  <si>
    <t>a= F/M=F/2,2= 0,455F</t>
  </si>
  <si>
    <t>dal secondo principio della dinamica: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</si>
</sst>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7"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24"/>
      <color theme="3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textRotation="90"/>
    </xf>
    <xf numFmtId="2" fontId="0" fillId="0" borderId="0" xfId="0" applyNumberFormat="1"/>
    <xf numFmtId="0" fontId="2" fillId="2" borderId="0" xfId="0" applyFont="1" applyFill="1" applyAlignment="1">
      <alignment horizontal="center"/>
    </xf>
    <xf numFmtId="0" fontId="0" fillId="3" borderId="0" xfId="0" applyFill="1" applyAlignment="1">
      <alignment horizontal="center" textRotation="90"/>
    </xf>
    <xf numFmtId="0" fontId="0" fillId="4" borderId="0" xfId="0" applyFill="1" applyAlignment="1">
      <alignment horizontal="center" textRotation="90"/>
    </xf>
    <xf numFmtId="0" fontId="0" fillId="3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165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/>
    <xf numFmtId="164" fontId="0" fillId="2" borderId="0" xfId="0" applyNumberFormat="1" applyFill="1"/>
    <xf numFmtId="2" fontId="3" fillId="3" borderId="1" xfId="0" applyNumberFormat="1" applyFont="1" applyFill="1" applyBorder="1" applyAlignment="1">
      <alignment horizontal="center"/>
    </xf>
    <xf numFmtId="2" fontId="1" fillId="4" borderId="1" xfId="0" applyNumberFormat="1" applyFont="1" applyFill="1" applyBorder="1" applyAlignment="1">
      <alignment horizontal="center"/>
    </xf>
    <xf numFmtId="0" fontId="0" fillId="5" borderId="0" xfId="0" applyFill="1" applyBorder="1"/>
    <xf numFmtId="164" fontId="0" fillId="5" borderId="0" xfId="0" applyNumberFormat="1" applyFill="1" applyBorder="1"/>
    <xf numFmtId="0" fontId="0" fillId="5" borderId="5" xfId="0" applyFill="1" applyBorder="1"/>
    <xf numFmtId="0" fontId="0" fillId="5" borderId="6" xfId="0" applyFill="1" applyBorder="1"/>
    <xf numFmtId="0" fontId="0" fillId="5" borderId="7" xfId="0" applyFill="1" applyBorder="1"/>
    <xf numFmtId="0" fontId="0" fillId="5" borderId="8" xfId="0" applyFill="1" applyBorder="1"/>
    <xf numFmtId="0" fontId="0" fillId="5" borderId="9" xfId="0" applyFill="1" applyBorder="1"/>
    <xf numFmtId="0" fontId="0" fillId="5" borderId="10" xfId="0" applyFill="1" applyBorder="1"/>
    <xf numFmtId="0" fontId="0" fillId="5" borderId="1" xfId="0" applyFill="1" applyBorder="1"/>
    <xf numFmtId="0" fontId="0" fillId="5" borderId="11" xfId="0" applyFill="1" applyBorder="1"/>
    <xf numFmtId="0" fontId="0" fillId="5" borderId="12" xfId="0" applyFill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0" fillId="5" borderId="5" xfId="0" applyFill="1" applyBorder="1" applyAlignment="1">
      <alignment horizontal="right"/>
    </xf>
    <xf numFmtId="0" fontId="0" fillId="5" borderId="0" xfId="0" applyFill="1" applyBorder="1" applyAlignment="1">
      <alignment horizontal="right"/>
    </xf>
    <xf numFmtId="2" fontId="0" fillId="5" borderId="1" xfId="0" applyNumberForma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5" borderId="10" xfId="0" applyFill="1" applyBorder="1" applyAlignment="1">
      <alignment horizontal="center"/>
    </xf>
    <xf numFmtId="0" fontId="0" fillId="0" borderId="5" xfId="0" applyBorder="1" applyAlignment="1">
      <alignment horizontal="left"/>
    </xf>
    <xf numFmtId="0" fontId="0" fillId="0" borderId="0" xfId="0" applyBorder="1" applyAlignment="1">
      <alignment horizontal="left"/>
    </xf>
    <xf numFmtId="0" fontId="2" fillId="5" borderId="5" xfId="0" applyFont="1" applyFill="1" applyBorder="1" applyAlignment="1">
      <alignment horizontal="center"/>
    </xf>
    <xf numFmtId="0" fontId="2" fillId="5" borderId="0" xfId="0" applyFont="1" applyFill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autoTitleDeleted val="1"/>
    <c:plotArea>
      <c:layout/>
      <c:scatterChart>
        <c:scatterStyle val="lineMarker"/>
        <c:ser>
          <c:idx val="0"/>
          <c:order val="0"/>
          <c:spPr>
            <a:ln w="28575">
              <a:noFill/>
            </a:ln>
          </c:spPr>
          <c:trendline>
            <c:trendlineType val="linear"/>
            <c:intercept val="0"/>
            <c:dispRSqr val="1"/>
            <c:dispEq val="1"/>
            <c:trendlineLbl>
              <c:layout>
                <c:manualLayout>
                  <c:x val="-0.20816382327209099"/>
                  <c:y val="3.3240011665208518E-3"/>
                </c:manualLayout>
              </c:layout>
              <c:numFmt formatCode="General" sourceLinked="0"/>
              <c:spPr>
                <a:solidFill>
                  <a:schemeClr val="bg1"/>
                </a:solidFill>
              </c:spPr>
            </c:trendlineLbl>
          </c:trendline>
          <c:xVal>
            <c:numRef>
              <c:f>Foglio1!$D$16:$D$20</c:f>
              <c:numCache>
                <c:formatCode>General</c:formatCode>
                <c:ptCount val="5"/>
                <c:pt idx="0">
                  <c:v>1.9600000000000002</c:v>
                </c:pt>
                <c:pt idx="1">
                  <c:v>6.86</c:v>
                </c:pt>
                <c:pt idx="2">
                  <c:v>11.76</c:v>
                </c:pt>
                <c:pt idx="3">
                  <c:v>16.66</c:v>
                </c:pt>
                <c:pt idx="4">
                  <c:v>19.600000000000001</c:v>
                </c:pt>
              </c:numCache>
            </c:numRef>
          </c:xVal>
          <c:yVal>
            <c:numRef>
              <c:f>Foglio1!$E$16:$E$20</c:f>
              <c:numCache>
                <c:formatCode>0.00</c:formatCode>
                <c:ptCount val="5"/>
                <c:pt idx="0">
                  <c:v>0.89363949585317726</c:v>
                </c:pt>
                <c:pt idx="1">
                  <c:v>3.113167282149254</c:v>
                </c:pt>
                <c:pt idx="2">
                  <c:v>5.3608984753334603</c:v>
                </c:pt>
                <c:pt idx="3">
                  <c:v>7.5163167792343151</c:v>
                </c:pt>
                <c:pt idx="4">
                  <c:v>8.8419116830534037</c:v>
                </c:pt>
              </c:numCache>
            </c:numRef>
          </c:yVal>
        </c:ser>
        <c:axId val="81117952"/>
        <c:axId val="81119872"/>
      </c:scatterChart>
      <c:valAx>
        <c:axId val="81117952"/>
        <c:scaling>
          <c:orientation val="minMax"/>
          <c:max val="20"/>
          <c:min val="0"/>
        </c:scaling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Forza applicata (N)</a:t>
                </a:r>
              </a:p>
            </c:rich>
          </c:tx>
          <c:layout/>
        </c:title>
        <c:numFmt formatCode="General" sourceLinked="1"/>
        <c:tickLblPos val="nextTo"/>
        <c:crossAx val="81119872"/>
        <c:crosses val="autoZero"/>
        <c:crossBetween val="midCat"/>
        <c:majorUnit val="5"/>
        <c:minorUnit val="1"/>
      </c:valAx>
      <c:valAx>
        <c:axId val="81119872"/>
        <c:scaling>
          <c:orientation val="minMax"/>
          <c:max val="9"/>
          <c:min val="0"/>
        </c:scaling>
        <c:axPos val="l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/>
                  <a:t>Accelerazione (m/sec^2)</a:t>
                </a:r>
              </a:p>
              <a:p>
                <a:pPr>
                  <a:defRPr/>
                </a:pPr>
                <a:endParaRPr lang="it-IT"/>
              </a:p>
            </c:rich>
          </c:tx>
          <c:layout/>
        </c:title>
        <c:numFmt formatCode="0" sourceLinked="0"/>
        <c:tickLblPos val="nextTo"/>
        <c:crossAx val="81117952"/>
        <c:crosses val="autoZero"/>
        <c:crossBetween val="midCat"/>
        <c:majorUnit val="1"/>
        <c:minorUnit val="0.5"/>
      </c:valAx>
    </c:plotArea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91440</xdr:colOff>
      <xdr:row>14</xdr:row>
      <xdr:rowOff>15241</xdr:rowOff>
    </xdr:from>
    <xdr:to>
      <xdr:col>11</xdr:col>
      <xdr:colOff>518160</xdr:colOff>
      <xdr:row>28</xdr:row>
      <xdr:rowOff>113045</xdr:rowOff>
    </xdr:to>
    <xdr:graphicFrame macro="">
      <xdr:nvGraphicFramePr>
        <xdr:cNvPr id="6" name="Gra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10439</xdr:colOff>
      <xdr:row>5</xdr:row>
      <xdr:rowOff>0</xdr:rowOff>
    </xdr:from>
    <xdr:to>
      <xdr:col>16</xdr:col>
      <xdr:colOff>52192</xdr:colOff>
      <xdr:row>11</xdr:row>
      <xdr:rowOff>0</xdr:rowOff>
    </xdr:to>
    <xdr:sp macro="" textlink="">
      <xdr:nvSpPr>
        <xdr:cNvPr id="7" name="CasellaDiTesto 6"/>
        <xdr:cNvSpPr txBox="1"/>
      </xdr:nvSpPr>
      <xdr:spPr>
        <a:xfrm>
          <a:off x="7484302" y="2139863"/>
          <a:ext cx="2526082" cy="112734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it-IT" sz="1100"/>
        </a:p>
      </xdr:txBody>
    </xdr:sp>
    <xdr:clientData/>
  </xdr:twoCellAnchor>
  <xdr:twoCellAnchor>
    <xdr:from>
      <xdr:col>12</xdr:col>
      <xdr:colOff>240083</xdr:colOff>
      <xdr:row>5</xdr:row>
      <xdr:rowOff>62630</xdr:rowOff>
    </xdr:from>
    <xdr:to>
      <xdr:col>15</xdr:col>
      <xdr:colOff>192693</xdr:colOff>
      <xdr:row>7</xdr:row>
      <xdr:rowOff>138830</xdr:rowOff>
    </xdr:to>
    <xdr:pic>
      <xdr:nvPicPr>
        <xdr:cNvPr id="8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7713946" y="2202493"/>
          <a:ext cx="1831514" cy="451981"/>
        </a:xfrm>
        <a:prstGeom prst="rect">
          <a:avLst/>
        </a:prstGeom>
        <a:noFill/>
      </xdr:spPr>
    </xdr:pic>
    <xdr:clientData/>
  </xdr:twoCellAnchor>
  <xdr:twoCellAnchor>
    <xdr:from>
      <xdr:col>12</xdr:col>
      <xdr:colOff>250520</xdr:colOff>
      <xdr:row>8</xdr:row>
      <xdr:rowOff>83507</xdr:rowOff>
    </xdr:from>
    <xdr:to>
      <xdr:col>14</xdr:col>
      <xdr:colOff>355531</xdr:colOff>
      <xdr:row>10</xdr:row>
      <xdr:rowOff>167327</xdr:rowOff>
    </xdr:to>
    <xdr:pic>
      <xdr:nvPicPr>
        <xdr:cNvPr id="1030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7724383" y="2787041"/>
          <a:ext cx="1378490" cy="459601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9"/>
  <sheetViews>
    <sheetView tabSelected="1" zoomScale="73" zoomScaleNormal="73" workbookViewId="0">
      <selection activeCell="P28" sqref="P28"/>
    </sheetView>
  </sheetViews>
  <sheetFormatPr defaultRowHeight="14.4"/>
  <cols>
    <col min="2" max="2" width="12.77734375" customWidth="1"/>
    <col min="3" max="3" width="12" customWidth="1"/>
    <col min="4" max="4" width="8.88671875" customWidth="1"/>
    <col min="5" max="5" width="6.5546875" customWidth="1"/>
    <col min="6" max="6" width="7" customWidth="1"/>
    <col min="13" max="13" width="9.6640625" bestFit="1" customWidth="1"/>
  </cols>
  <sheetData>
    <row r="1" spans="1:14" ht="31.2">
      <c r="A1" s="33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</row>
    <row r="2" spans="1:14">
      <c r="B2" s="11" t="s">
        <v>15</v>
      </c>
      <c r="C2" s="11" t="s">
        <v>16</v>
      </c>
      <c r="D2" s="1" t="s">
        <v>13</v>
      </c>
      <c r="E2" s="11" t="s">
        <v>8</v>
      </c>
      <c r="F2" s="11" t="s">
        <v>9</v>
      </c>
    </row>
    <row r="3" spans="1:14">
      <c r="B3" s="1">
        <v>2E-3</v>
      </c>
      <c r="C3" s="1">
        <v>5.0000000000000001E-3</v>
      </c>
      <c r="D3" s="2">
        <v>9.8000000000000007</v>
      </c>
      <c r="E3">
        <v>1</v>
      </c>
      <c r="F3">
        <v>2</v>
      </c>
    </row>
    <row r="5" spans="1:14" ht="93">
      <c r="D5" s="34" t="s">
        <v>10</v>
      </c>
      <c r="E5" s="34"/>
      <c r="F5" s="34"/>
      <c r="G5" s="11" t="s">
        <v>17</v>
      </c>
      <c r="I5" s="6" t="s">
        <v>3</v>
      </c>
      <c r="J5" s="3" t="s">
        <v>12</v>
      </c>
      <c r="K5" s="7" t="s">
        <v>4</v>
      </c>
      <c r="L5" s="3" t="s">
        <v>11</v>
      </c>
    </row>
    <row r="6" spans="1:14">
      <c r="B6" s="1" t="s">
        <v>6</v>
      </c>
      <c r="C6" s="1" t="s">
        <v>7</v>
      </c>
      <c r="D6" s="11" t="s">
        <v>14</v>
      </c>
      <c r="E6" s="11" t="s">
        <v>14</v>
      </c>
      <c r="F6" s="11" t="s">
        <v>14</v>
      </c>
      <c r="G6" s="5" t="s">
        <v>1</v>
      </c>
      <c r="H6" s="5" t="s">
        <v>2</v>
      </c>
      <c r="I6" s="8" t="s">
        <v>18</v>
      </c>
      <c r="J6" s="1"/>
      <c r="K6" s="9" t="s">
        <v>5</v>
      </c>
      <c r="L6" s="1"/>
    </row>
    <row r="7" spans="1:14">
      <c r="B7">
        <v>2</v>
      </c>
      <c r="C7" s="4">
        <v>0.2</v>
      </c>
      <c r="D7" s="12">
        <v>0.61899999999999999</v>
      </c>
      <c r="E7" s="12">
        <v>0.61899999999999999</v>
      </c>
      <c r="F7" s="12">
        <v>0.621</v>
      </c>
      <c r="G7" s="13">
        <f>AVERAGE(D7:F7)</f>
        <v>0.6196666666666667</v>
      </c>
      <c r="H7" s="13">
        <f>(MAX(D7:F7)-MIN(D7:F7))/2</f>
        <v>1.0000000000000009E-3</v>
      </c>
      <c r="I7" s="14">
        <f>2*(start__m+stop__m-2*SQRT(start__m*stop__m))/G7^2</f>
        <v>0.89363949585317726</v>
      </c>
      <c r="J7" s="10">
        <f>(3*$C$3/(start__m+stop__m)+2*H7/G7)*100</f>
        <v>0.82275416890801534</v>
      </c>
      <c r="K7" s="15">
        <f>C7*9.8/(C7+B7)</f>
        <v>0.89090909090909087</v>
      </c>
      <c r="L7" s="10">
        <f>($B$3/C7+2*$B$3/(B7+C7))*100</f>
        <v>1.1818181818181819</v>
      </c>
    </row>
    <row r="8" spans="1:14">
      <c r="B8">
        <v>1.5</v>
      </c>
      <c r="C8">
        <v>0.7</v>
      </c>
      <c r="D8" s="12">
        <v>0.33200000000000002</v>
      </c>
      <c r="E8" s="12">
        <v>0.33200000000000002</v>
      </c>
      <c r="F8" s="12">
        <v>0.33200000000000002</v>
      </c>
      <c r="G8" s="13">
        <f>AVERAGE(D8:F8)</f>
        <v>0.33200000000000002</v>
      </c>
      <c r="H8" s="13">
        <f>(MAX(D8:F8)-MIN(D8:F8))/2</f>
        <v>0</v>
      </c>
      <c r="I8" s="14">
        <f>2*(start__m+stop__m-2*SQRT(start__m*stop__m))/G8^2</f>
        <v>3.113167282149254</v>
      </c>
      <c r="J8" s="10">
        <f>(3*$C$3/(start__m+stop__m)+2*H8/G8)*100</f>
        <v>0.5</v>
      </c>
      <c r="K8" s="15">
        <f>C8*9.8/(C8+B8)</f>
        <v>3.1181818181818182</v>
      </c>
      <c r="L8" s="10">
        <f>($B$3/C8+2*$B$3/(B8+C8))*100</f>
        <v>0.46753246753246763</v>
      </c>
    </row>
    <row r="9" spans="1:14">
      <c r="B9">
        <v>1</v>
      </c>
      <c r="C9">
        <v>1.2</v>
      </c>
      <c r="D9" s="12">
        <v>0.254</v>
      </c>
      <c r="E9" s="12">
        <v>0.253</v>
      </c>
      <c r="F9" s="12">
        <v>0.252</v>
      </c>
      <c r="G9" s="13">
        <f>AVERAGE(D9:F9)</f>
        <v>0.253</v>
      </c>
      <c r="H9" s="13">
        <f>(MAX(D9:F9)-MIN(D9:F9))/2</f>
        <v>1.0000000000000009E-3</v>
      </c>
      <c r="I9" s="14">
        <f>2*(start__m+stop__m-2*SQRT(start__m*stop__m))/G9^2</f>
        <v>5.3608984753334603</v>
      </c>
      <c r="J9" s="10">
        <f>(3*$C$3/(start__m+stop__m)+2*H9/G9)*100</f>
        <v>1.2905138339920956</v>
      </c>
      <c r="K9" s="15">
        <f>C9*9.8/(C9+B9)</f>
        <v>5.3454545454545448</v>
      </c>
      <c r="L9" s="10">
        <f>($B$3/C9+2*$B$3/(B9+C9))*100</f>
        <v>0.34848484848484845</v>
      </c>
    </row>
    <row r="10" spans="1:14">
      <c r="B10">
        <v>0.5</v>
      </c>
      <c r="C10">
        <v>1.7</v>
      </c>
      <c r="D10" s="12">
        <v>0.214</v>
      </c>
      <c r="E10" s="12">
        <v>0.21299999999999999</v>
      </c>
      <c r="F10" s="12">
        <v>0.214</v>
      </c>
      <c r="G10" s="13">
        <f t="shared" ref="G10:G11" si="0">AVERAGE(D10:F10)</f>
        <v>0.21366666666666667</v>
      </c>
      <c r="H10" s="13">
        <f t="shared" ref="H10:H11" si="1">(MAX(D10:F10)-MIN(D10:F10))/2</f>
        <v>5.0000000000000044E-4</v>
      </c>
      <c r="I10" s="14">
        <f>2*(start__m+stop__m-2*SQRT(start__m*stop__m))/G10^2</f>
        <v>7.5163167792343151</v>
      </c>
      <c r="J10" s="10">
        <f>(3*$C$3/(start__m+stop__m)+2*H10/G10)*100</f>
        <v>0.96801872074883044</v>
      </c>
      <c r="K10" s="15">
        <f t="shared" ref="K10:K11" si="2">C10*9.8/(C10+B10)</f>
        <v>7.5727272727272723</v>
      </c>
      <c r="L10" s="10">
        <f t="shared" ref="L10:L11" si="3">($B$3/C10+2*$B$3/(B10+C10))*100</f>
        <v>0.29946524064171121</v>
      </c>
    </row>
    <row r="11" spans="1:14">
      <c r="B11">
        <v>0.2</v>
      </c>
      <c r="C11">
        <v>2</v>
      </c>
      <c r="D11" s="12">
        <v>0.19600000000000001</v>
      </c>
      <c r="E11" s="12">
        <v>0.19800000000000001</v>
      </c>
      <c r="F11" s="12">
        <v>0.19700000000000001</v>
      </c>
      <c r="G11" s="13">
        <f t="shared" si="0"/>
        <v>0.19699999999999998</v>
      </c>
      <c r="H11" s="13">
        <f t="shared" si="1"/>
        <v>1.0000000000000009E-3</v>
      </c>
      <c r="I11" s="14">
        <f>2*(start__m+stop__m-2*SQRT(start__m*stop__m))/G11^2</f>
        <v>8.8419116830534037</v>
      </c>
      <c r="J11" s="10">
        <f>(3*$C$3/(start__m+stop__m)+2*H11/G11)*100</f>
        <v>1.5152284263959401</v>
      </c>
      <c r="K11" s="15">
        <f t="shared" si="2"/>
        <v>8.9090909090909083</v>
      </c>
      <c r="L11" s="10">
        <f t="shared" si="3"/>
        <v>0.2818181818181818</v>
      </c>
    </row>
    <row r="13" spans="1:14" ht="15" thickBot="1"/>
    <row r="14" spans="1:14" ht="18.600000000000001" thickBot="1">
      <c r="C14" s="27" t="s">
        <v>23</v>
      </c>
      <c r="D14" s="28"/>
      <c r="E14" s="28"/>
      <c r="F14" s="28"/>
      <c r="G14" s="28"/>
      <c r="H14" s="28"/>
      <c r="I14" s="28"/>
      <c r="J14" s="28"/>
      <c r="K14" s="28"/>
      <c r="L14" s="29"/>
    </row>
    <row r="15" spans="1:14">
      <c r="C15" s="25" t="s">
        <v>19</v>
      </c>
      <c r="D15" s="23" t="s">
        <v>20</v>
      </c>
      <c r="E15" s="35" t="s">
        <v>21</v>
      </c>
      <c r="F15" s="35"/>
      <c r="G15" s="16"/>
      <c r="H15" s="16"/>
      <c r="I15" s="16"/>
      <c r="J15" s="16"/>
      <c r="K15" s="16"/>
      <c r="L15" s="19"/>
    </row>
    <row r="16" spans="1:14">
      <c r="C16" s="26">
        <v>2.2000000000000002</v>
      </c>
      <c r="D16" s="24">
        <f>C7*$D$3</f>
        <v>1.9600000000000002</v>
      </c>
      <c r="E16" s="32">
        <f>I7</f>
        <v>0.89363949585317726</v>
      </c>
      <c r="F16" s="32"/>
      <c r="G16" s="16"/>
      <c r="H16" s="16"/>
      <c r="I16" s="16"/>
      <c r="J16" s="16"/>
      <c r="K16" s="16"/>
      <c r="L16" s="19"/>
    </row>
    <row r="17" spans="3:12">
      <c r="C17" s="18"/>
      <c r="D17" s="24">
        <f t="shared" ref="D17:D20" si="4">C8*$D$3</f>
        <v>6.86</v>
      </c>
      <c r="E17" s="32">
        <f t="shared" ref="E17:E20" si="5">I8</f>
        <v>3.113167282149254</v>
      </c>
      <c r="F17" s="32"/>
      <c r="G17" s="16"/>
      <c r="H17" s="16"/>
      <c r="I17" s="16"/>
      <c r="J17" s="16"/>
      <c r="K17" s="16"/>
      <c r="L17" s="19"/>
    </row>
    <row r="18" spans="3:12">
      <c r="C18" s="18"/>
      <c r="D18" s="24">
        <f t="shared" si="4"/>
        <v>11.76</v>
      </c>
      <c r="E18" s="32">
        <f t="shared" si="5"/>
        <v>5.3608984753334603</v>
      </c>
      <c r="F18" s="32"/>
      <c r="G18" s="16"/>
      <c r="H18" s="16"/>
      <c r="I18" s="16"/>
      <c r="J18" s="16"/>
      <c r="K18" s="16"/>
      <c r="L18" s="19"/>
    </row>
    <row r="19" spans="3:12">
      <c r="C19" s="18"/>
      <c r="D19" s="24">
        <f t="shared" si="4"/>
        <v>16.66</v>
      </c>
      <c r="E19" s="32">
        <f t="shared" si="5"/>
        <v>7.5163167792343151</v>
      </c>
      <c r="F19" s="32"/>
      <c r="G19" s="16"/>
      <c r="H19" s="16"/>
      <c r="I19" s="16"/>
      <c r="J19" s="16"/>
      <c r="K19" s="16"/>
      <c r="L19" s="19"/>
    </row>
    <row r="20" spans="3:12">
      <c r="C20" s="18"/>
      <c r="D20" s="24">
        <f t="shared" si="4"/>
        <v>19.600000000000001</v>
      </c>
      <c r="E20" s="32">
        <f t="shared" si="5"/>
        <v>8.8419116830534037</v>
      </c>
      <c r="F20" s="32"/>
      <c r="G20" s="16"/>
      <c r="H20" s="16"/>
      <c r="I20" s="16"/>
      <c r="J20" s="16"/>
      <c r="K20" s="16"/>
      <c r="L20" s="19"/>
    </row>
    <row r="21" spans="3:12">
      <c r="C21" s="18"/>
      <c r="D21" s="16"/>
      <c r="E21" s="16"/>
      <c r="F21" s="16"/>
      <c r="G21" s="16"/>
      <c r="H21" s="16"/>
      <c r="I21" s="16"/>
      <c r="J21" s="16"/>
      <c r="K21" s="16"/>
      <c r="L21" s="19"/>
    </row>
    <row r="22" spans="3:12">
      <c r="C22" s="18"/>
      <c r="D22" s="16"/>
      <c r="E22" s="16"/>
      <c r="F22" s="16"/>
      <c r="G22" s="16"/>
      <c r="H22" s="16"/>
      <c r="I22" s="16"/>
      <c r="J22" s="16"/>
      <c r="K22" s="16"/>
      <c r="L22" s="19"/>
    </row>
    <row r="23" spans="3:12">
      <c r="C23" s="30" t="s">
        <v>24</v>
      </c>
      <c r="D23" s="31"/>
      <c r="E23" s="16">
        <v>0.45200000000000001</v>
      </c>
      <c r="F23" s="16" t="s">
        <v>22</v>
      </c>
      <c r="G23" s="16"/>
      <c r="H23" s="16"/>
      <c r="I23" s="16"/>
      <c r="J23" s="16"/>
      <c r="K23" s="16"/>
      <c r="L23" s="19"/>
    </row>
    <row r="24" spans="3:12">
      <c r="C24" s="30" t="s">
        <v>25</v>
      </c>
      <c r="D24" s="31"/>
      <c r="E24" s="17">
        <f>1/C16</f>
        <v>0.45454545454545453</v>
      </c>
      <c r="F24" s="16" t="s">
        <v>22</v>
      </c>
      <c r="G24" s="16"/>
      <c r="H24" s="16"/>
      <c r="I24" s="16"/>
      <c r="J24" s="16"/>
      <c r="K24" s="16"/>
      <c r="L24" s="19"/>
    </row>
    <row r="25" spans="3:12">
      <c r="C25" s="18"/>
      <c r="D25" s="16"/>
      <c r="E25" s="16"/>
      <c r="F25" s="16"/>
      <c r="G25" s="16"/>
      <c r="H25" s="16"/>
      <c r="I25" s="16"/>
      <c r="J25" s="16"/>
      <c r="K25" s="16"/>
      <c r="L25" s="19"/>
    </row>
    <row r="26" spans="3:12">
      <c r="C26" s="36" t="s">
        <v>27</v>
      </c>
      <c r="D26" s="37"/>
      <c r="E26" s="37"/>
      <c r="F26" s="37"/>
      <c r="G26" s="16"/>
      <c r="H26" s="16"/>
      <c r="I26" s="16"/>
      <c r="J26" s="16"/>
      <c r="K26" s="16"/>
      <c r="L26" s="19"/>
    </row>
    <row r="27" spans="3:12">
      <c r="C27" s="38" t="s">
        <v>26</v>
      </c>
      <c r="D27" s="39"/>
      <c r="E27" s="16"/>
      <c r="F27" s="16"/>
      <c r="G27" s="16"/>
      <c r="H27" s="16"/>
      <c r="I27" s="16"/>
      <c r="J27" s="16"/>
      <c r="K27" s="16"/>
      <c r="L27" s="19"/>
    </row>
    <row r="28" spans="3:12">
      <c r="C28" s="18"/>
      <c r="D28" s="16"/>
      <c r="E28" s="16"/>
      <c r="F28" s="16"/>
      <c r="G28" s="16"/>
      <c r="H28" s="16"/>
      <c r="I28" s="16"/>
      <c r="J28" s="16"/>
      <c r="K28" s="16"/>
      <c r="L28" s="19"/>
    </row>
    <row r="29" spans="3:12" ht="15" thickBot="1">
      <c r="C29" s="20"/>
      <c r="D29" s="21"/>
      <c r="E29" s="21"/>
      <c r="F29" s="21"/>
      <c r="G29" s="21"/>
      <c r="H29" s="21"/>
      <c r="I29" s="21"/>
      <c r="J29" s="21"/>
      <c r="K29" s="21"/>
      <c r="L29" s="22"/>
    </row>
  </sheetData>
  <mergeCells count="13">
    <mergeCell ref="A1:N1"/>
    <mergeCell ref="D5:F5"/>
    <mergeCell ref="E15:F15"/>
    <mergeCell ref="C26:F26"/>
    <mergeCell ref="C27:D27"/>
    <mergeCell ref="C14:L14"/>
    <mergeCell ref="C23:D23"/>
    <mergeCell ref="C24:D24"/>
    <mergeCell ref="E16:F16"/>
    <mergeCell ref="E17:F17"/>
    <mergeCell ref="E18:F18"/>
    <mergeCell ref="E19:F19"/>
    <mergeCell ref="E20:F20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Foglio1</vt:lpstr>
      <vt:lpstr>start__m</vt:lpstr>
      <vt:lpstr>stop__m</vt:lpstr>
    </vt:vector>
  </TitlesOfParts>
  <Company>casa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Luciano Troilo</dc:creator>
  <cp:lastModifiedBy>D!akov RePack</cp:lastModifiedBy>
  <dcterms:created xsi:type="dcterms:W3CDTF">2011-06-20T12:43:36Z</dcterms:created>
  <dcterms:modified xsi:type="dcterms:W3CDTF">2016-04-01T07:36:19Z</dcterms:modified>
</cp:coreProperties>
</file>